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2\Desktop\ANNA RITA\"/>
    </mc:Choice>
  </mc:AlternateContent>
  <xr:revisionPtr revIDLastSave="0" documentId="8_{176055B6-9B11-4479-A784-ADAB5CB11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5" i="1"/>
  <c r="C15" i="1"/>
  <c r="B15" i="1"/>
  <c r="D14" i="1"/>
  <c r="C14" i="1"/>
  <c r="B14" i="1"/>
  <c r="D13" i="1"/>
  <c r="C13" i="1"/>
  <c r="C9" i="1" s="1"/>
  <c r="E9" i="1" s="1"/>
  <c r="B13" i="1"/>
  <c r="A9" i="1" s="1"/>
</calcChain>
</file>

<file path=xl/sharedStrings.xml><?xml version="1.0" encoding="utf-8"?>
<sst xmlns="http://schemas.openxmlformats.org/spreadsheetml/2006/main" count="107" uniqueCount="83">
  <si>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</si>
  <si>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</si>
  <si>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</si>
  <si>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</si>
  <si>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</si>
  <si>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</si>
  <si>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</si>
  <si>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</si>
  <si>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</si>
  <si>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</si>
  <si>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</si>
  <si>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</si>
  <si>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</si>
  <si>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</si>
  <si>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</si>
  <si>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</si>
  <si>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INDICE DI TEMPESTIVITA' DEI PAGAMENTI</t>
  </si>
  <si>
    <t>Ammontare complessivo dei debiti</t>
  </si>
  <si>
    <t>Numero delle imprese creditrici</t>
  </si>
  <si>
    <t>ISTITUTO COMPRENSIVO PIERO ANGELA</t>
  </si>
  <si>
    <t>00060 CIVITELLA SAN PAOLO (RM) - Via Umberto I,15 - C.F. 97201060585 C.M. RMIC870006</t>
  </si>
  <si>
    <t>2024</t>
  </si>
  <si>
    <t>1024003707 del 12/01/2024</t>
  </si>
  <si>
    <t>355/00 del 31/01/2024</t>
  </si>
  <si>
    <t>99 del 06/02/2024</t>
  </si>
  <si>
    <t>98 del 06/02/2024</t>
  </si>
  <si>
    <t>94 del 04/03/2024</t>
  </si>
  <si>
    <t>74/FVIFO del 29/02/2024</t>
  </si>
  <si>
    <t>111/FVISE del 29/02/2024</t>
  </si>
  <si>
    <t>1024059175 del 06/03/2024</t>
  </si>
  <si>
    <t>307/PA del 27/12/2023</t>
  </si>
  <si>
    <t>206 del 25/03/2024</t>
  </si>
  <si>
    <t>605/2024 del 27/03/2024</t>
  </si>
  <si>
    <t>145/01 del 28/03/2024</t>
  </si>
  <si>
    <t>PA 2024-21 del 18/03/2024</t>
  </si>
  <si>
    <t>139 del 02/04/2024</t>
  </si>
  <si>
    <t>000000001456 del 27/03/2024</t>
  </si>
  <si>
    <t>1534/P del 30/03/2024</t>
  </si>
  <si>
    <t>1024089332 del 04/04/2024</t>
  </si>
  <si>
    <t>V3-6644 del 05/04/2024</t>
  </si>
  <si>
    <t>V3-5955 del 29/03/2024</t>
  </si>
  <si>
    <t>203 del 09/04/2024</t>
  </si>
  <si>
    <t>PA 2024-29 del 05/04/2024</t>
  </si>
  <si>
    <t>125 del 26/04/2024</t>
  </si>
  <si>
    <t>1024119365 del 03/05/2024</t>
  </si>
  <si>
    <t>221 del 02/05/2024</t>
  </si>
  <si>
    <t>220 del 02/05/2024</t>
  </si>
  <si>
    <t>712/00 del 06/05/2024</t>
  </si>
  <si>
    <t>48 del 31/03/2024</t>
  </si>
  <si>
    <t>368 del 03/05/2024</t>
  </si>
  <si>
    <t>245_2024 del 30/04/2024</t>
  </si>
  <si>
    <t>861/2024 del 10/05/2024</t>
  </si>
  <si>
    <t>Museo-90_2024 del 10/05/2024</t>
  </si>
  <si>
    <t>FATTPA 46_24 del 10/05/2024</t>
  </si>
  <si>
    <t>FVBIT-24-000100 del 26/04/2024</t>
  </si>
  <si>
    <t>PA 2024-52 del 11/05/2024</t>
  </si>
  <si>
    <t>1524/2024 del 21/05/2024</t>
  </si>
  <si>
    <t>234 del 23/05/2024</t>
  </si>
  <si>
    <t>233 del 23/05/2024</t>
  </si>
  <si>
    <t>2711/P del 31/05/2024</t>
  </si>
  <si>
    <t>32/74 del 26/05/2024</t>
  </si>
  <si>
    <t>129 del 24/05/2024</t>
  </si>
  <si>
    <t>44 del 08/06/2024</t>
  </si>
  <si>
    <t>1079/2024/20 del 31/05/2024</t>
  </si>
  <si>
    <t>84/FE/NC del 06/06/2024</t>
  </si>
  <si>
    <t>506 del 13/06/2024</t>
  </si>
  <si>
    <t>450/FVISE del 30/06/2024</t>
  </si>
  <si>
    <t>201 del 08/07/2024</t>
  </si>
  <si>
    <t>1024178886 del 08/07/2024</t>
  </si>
  <si>
    <t>690/FE del 06/05/2024</t>
  </si>
  <si>
    <t>691/FE del 06/05/2024</t>
  </si>
  <si>
    <t>FPA 28/24 del 11/07/2024</t>
  </si>
  <si>
    <t>FPA1/2024 del 17/07/2024</t>
  </si>
  <si>
    <t>873/FE del 26/06/2024</t>
  </si>
  <si>
    <t>1024199730 del 05/08/2024</t>
  </si>
  <si>
    <t>365 del 09/08/2024</t>
  </si>
  <si>
    <t>364 del 09/08/2024</t>
  </si>
  <si>
    <t>728/FVISE del 30/09/2024</t>
  </si>
  <si>
    <t>1024220404 del 03/09/2024</t>
  </si>
  <si>
    <t>654/FVISE del 16/09/2024</t>
  </si>
  <si>
    <t>477 del 05/11/2024</t>
  </si>
  <si>
    <t>478 del 05/11/2024</t>
  </si>
  <si>
    <t>2024S3001769 del 29/10/2024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</si>
</sst>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G15" sqref="G15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19</v>
      </c>
    </row>
    <row r="3" spans="1:9" ht="12.75" customHeight="1" x14ac:dyDescent="0.25">
      <c r="B3" t="s">
        <v>20</v>
      </c>
    </row>
    <row r="4" spans="1:9" ht="15.75" thickBot="1" x14ac:dyDescent="0.3"/>
    <row r="5" spans="1:9" ht="18" customHeight="1" thickBot="1" x14ac:dyDescent="0.4">
      <c r="B5" s="6" t="s">
        <v>16</v>
      </c>
      <c r="F5" s="15" t="s">
        <v>21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SUM(B13:B15)</f>
        <v>55</v>
      </c>
      <c r="B9" s="33"/>
      <c r="C9" s="32">
        <f>SUM(C13:C15)</f>
        <v>163604.18</v>
      </c>
      <c r="D9" s="33"/>
      <c r="E9" s="38">
        <f>('Trimestre 1'!H1+'Trimestre 2'!H1+'Trimestre 3'!H1+'Trimestre 4'!H1)/C9</f>
        <v>-19.652581125983456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17</v>
      </c>
      <c r="F12" s="29" t="s">
        <v>18</v>
      </c>
    </row>
    <row r="13" spans="1:9" ht="22.5" customHeight="1" x14ac:dyDescent="0.25">
      <c r="A13" s="25" t="s">
        <v>13</v>
      </c>
      <c r="B13" s="14">
        <f>'Trimestre 1'!C1</f>
        <v>9</v>
      </c>
      <c r="C13" s="26">
        <f>'Trimestre 1'!B1</f>
        <v>8784.1</v>
      </c>
      <c r="D13" s="26">
        <f>'Trimestre 1'!G1</f>
        <v>-12.97182181441468</v>
      </c>
      <c r="E13" s="26">
        <v>130923.5</v>
      </c>
      <c r="F13" s="30">
        <v>7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35</v>
      </c>
      <c r="C14" s="26">
        <f>'Trimestre 2'!B1</f>
        <v>58631.259999999995</v>
      </c>
      <c r="D14" s="26">
        <f>'Trimestre 2'!G1</f>
        <v>-22.615907111667049</v>
      </c>
      <c r="E14" s="26">
        <v>128865.67</v>
      </c>
      <c r="F14" s="30">
        <v>8</v>
      </c>
    </row>
    <row r="15" spans="1:9" ht="22.5" customHeight="1" x14ac:dyDescent="0.25">
      <c r="A15" s="25" t="s">
        <v>15</v>
      </c>
      <c r="B15" s="14">
        <f>'Trimestre 3'!C1</f>
        <v>11</v>
      </c>
      <c r="C15" s="26">
        <f>'Trimestre 3'!B1</f>
        <v>96188.82</v>
      </c>
      <c r="D15" s="26">
        <f>'Trimestre 3'!G1</f>
        <v>-16.97140800770817</v>
      </c>
      <c r="E15" s="26">
        <v>82681.429999999993</v>
      </c>
      <c r="F15" s="30">
        <v>8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8784.1</v>
      </c>
      <c r="C1" s="31">
        <f>COUNTA(A4:A203)</f>
        <v>9</v>
      </c>
      <c r="G1" s="13">
        <f>IF(B1&lt;&gt;0,H1/B1,0)</f>
        <v>-12.97182181441468</v>
      </c>
      <c r="H1" s="12">
        <f>SUM(H4:H195)</f>
        <v>-113945.77999999998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22</v>
      </c>
      <c r="B4" s="9">
        <v>9.8800000000000008</v>
      </c>
      <c r="C4" s="10">
        <v>45344</v>
      </c>
      <c r="D4" s="10">
        <v>45344</v>
      </c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 t="s">
        <v>23</v>
      </c>
      <c r="B5" s="9">
        <v>2050</v>
      </c>
      <c r="C5" s="10">
        <v>45365</v>
      </c>
      <c r="D5" s="10">
        <v>45344</v>
      </c>
      <c r="E5" s="10"/>
      <c r="F5" s="10"/>
      <c r="G5" s="1">
        <f t="shared" ref="G5:G68" si="0">D5-C5-(F5-E5)</f>
        <v>-21</v>
      </c>
      <c r="H5" s="9">
        <f t="shared" ref="H5:H68" si="1">B5*G5</f>
        <v>-43050</v>
      </c>
    </row>
    <row r="6" spans="1:8" x14ac:dyDescent="0.25">
      <c r="A6" s="16" t="s">
        <v>24</v>
      </c>
      <c r="B6" s="9">
        <v>1485</v>
      </c>
      <c r="C6" s="10">
        <v>45365</v>
      </c>
      <c r="D6" s="10">
        <v>45344</v>
      </c>
      <c r="E6" s="10"/>
      <c r="F6" s="10"/>
      <c r="G6" s="1">
        <f t="shared" si="0"/>
        <v>-21</v>
      </c>
      <c r="H6" s="9">
        <f t="shared" si="1"/>
        <v>-31185</v>
      </c>
    </row>
    <row r="7" spans="1:8" x14ac:dyDescent="0.25">
      <c r="A7" s="16" t="s">
        <v>25</v>
      </c>
      <c r="B7" s="9">
        <v>744.88</v>
      </c>
      <c r="C7" s="10">
        <v>45365</v>
      </c>
      <c r="D7" s="10">
        <v>45344</v>
      </c>
      <c r="E7" s="10"/>
      <c r="F7" s="10"/>
      <c r="G7" s="1">
        <f t="shared" si="0"/>
        <v>-21</v>
      </c>
      <c r="H7" s="9">
        <f t="shared" si="1"/>
        <v>-15642.48</v>
      </c>
    </row>
    <row r="8" spans="1:8" x14ac:dyDescent="0.25">
      <c r="A8" s="16" t="s">
        <v>26</v>
      </c>
      <c r="B8" s="9">
        <v>400</v>
      </c>
      <c r="C8" s="10">
        <v>45386</v>
      </c>
      <c r="D8" s="10">
        <v>45369</v>
      </c>
      <c r="E8" s="10"/>
      <c r="F8" s="10"/>
      <c r="G8" s="1">
        <f t="shared" si="0"/>
        <v>-17</v>
      </c>
      <c r="H8" s="9">
        <f t="shared" si="1"/>
        <v>-6800</v>
      </c>
    </row>
    <row r="9" spans="1:8" x14ac:dyDescent="0.25">
      <c r="A9" s="16" t="s">
        <v>27</v>
      </c>
      <c r="B9" s="9">
        <v>1800</v>
      </c>
      <c r="C9" s="10">
        <v>45394</v>
      </c>
      <c r="D9" s="10">
        <v>45369</v>
      </c>
      <c r="E9" s="10"/>
      <c r="F9" s="10"/>
      <c r="G9" s="1">
        <f t="shared" si="0"/>
        <v>-25</v>
      </c>
      <c r="H9" s="9">
        <f t="shared" si="1"/>
        <v>-45000</v>
      </c>
    </row>
    <row r="10" spans="1:8" x14ac:dyDescent="0.25">
      <c r="A10" s="16" t="s">
        <v>28</v>
      </c>
      <c r="B10" s="9">
        <v>1040.1600000000001</v>
      </c>
      <c r="C10" s="10">
        <v>45394</v>
      </c>
      <c r="D10" s="10">
        <v>45369</v>
      </c>
      <c r="E10" s="10"/>
      <c r="F10" s="10"/>
      <c r="G10" s="1">
        <f t="shared" si="0"/>
        <v>-25</v>
      </c>
      <c r="H10" s="9">
        <f t="shared" si="1"/>
        <v>-26004</v>
      </c>
    </row>
    <row r="11" spans="1:8" x14ac:dyDescent="0.25">
      <c r="A11" s="16" t="s">
        <v>29</v>
      </c>
      <c r="B11" s="9">
        <v>163.28</v>
      </c>
      <c r="C11" s="10">
        <v>45394</v>
      </c>
      <c r="D11" s="10">
        <v>45369</v>
      </c>
      <c r="E11" s="10"/>
      <c r="F11" s="10"/>
      <c r="G11" s="1">
        <f t="shared" si="0"/>
        <v>-25</v>
      </c>
      <c r="H11" s="9">
        <f t="shared" si="1"/>
        <v>-4082</v>
      </c>
    </row>
    <row r="12" spans="1:8" x14ac:dyDescent="0.25">
      <c r="A12" s="16" t="s">
        <v>30</v>
      </c>
      <c r="B12" s="9">
        <v>1090.9000000000001</v>
      </c>
      <c r="C12" s="10">
        <v>45318</v>
      </c>
      <c r="D12" s="10">
        <v>45371</v>
      </c>
      <c r="E12" s="10"/>
      <c r="F12" s="10"/>
      <c r="G12" s="1">
        <f t="shared" si="0"/>
        <v>53</v>
      </c>
      <c r="H12" s="9">
        <f t="shared" si="1"/>
        <v>57817.7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58631.259999999995</v>
      </c>
      <c r="C1" s="31">
        <f>COUNTA(A4:A203)</f>
        <v>35</v>
      </c>
      <c r="G1" s="13">
        <f>IF(B1&lt;&gt;0,H1/B1,0)</f>
        <v>-22.615907111667049</v>
      </c>
      <c r="H1" s="12">
        <f>SUM(H4:H195)</f>
        <v>-1325999.1299999999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31</v>
      </c>
      <c r="B4" s="9">
        <v>2283.9</v>
      </c>
      <c r="C4" s="10">
        <v>45407</v>
      </c>
      <c r="D4" s="10">
        <v>45386</v>
      </c>
      <c r="E4" s="10"/>
      <c r="F4" s="10"/>
      <c r="G4" s="1">
        <f>D4-C4-(F4-E4)</f>
        <v>-21</v>
      </c>
      <c r="H4" s="9">
        <f>B4*G4</f>
        <v>-47961.9</v>
      </c>
    </row>
    <row r="5" spans="1:8" x14ac:dyDescent="0.25">
      <c r="A5" s="16" t="s">
        <v>32</v>
      </c>
      <c r="B5" s="9">
        <v>368.69</v>
      </c>
      <c r="C5" s="10">
        <v>45414</v>
      </c>
      <c r="D5" s="10">
        <v>45386</v>
      </c>
      <c r="E5" s="10"/>
      <c r="F5" s="10"/>
      <c r="G5" s="1">
        <f t="shared" ref="G5:G68" si="0">D5-C5-(F5-E5)</f>
        <v>-28</v>
      </c>
      <c r="H5" s="9">
        <f t="shared" ref="H5:H68" si="1">B5*G5</f>
        <v>-10323.32</v>
      </c>
    </row>
    <row r="6" spans="1:8" x14ac:dyDescent="0.25">
      <c r="A6" s="16" t="s">
        <v>33</v>
      </c>
      <c r="B6" s="9">
        <v>240</v>
      </c>
      <c r="C6" s="10">
        <v>45414</v>
      </c>
      <c r="D6" s="10">
        <v>45386</v>
      </c>
      <c r="E6" s="10"/>
      <c r="F6" s="10"/>
      <c r="G6" s="1">
        <f t="shared" si="0"/>
        <v>-28</v>
      </c>
      <c r="H6" s="9">
        <f t="shared" si="1"/>
        <v>-6720</v>
      </c>
    </row>
    <row r="7" spans="1:8" x14ac:dyDescent="0.25">
      <c r="A7" s="16" t="s">
        <v>34</v>
      </c>
      <c r="B7" s="9">
        <v>600</v>
      </c>
      <c r="C7" s="10">
        <v>45414</v>
      </c>
      <c r="D7" s="10">
        <v>45386</v>
      </c>
      <c r="E7" s="10"/>
      <c r="F7" s="10"/>
      <c r="G7" s="1">
        <f t="shared" si="0"/>
        <v>-28</v>
      </c>
      <c r="H7" s="9">
        <f t="shared" si="1"/>
        <v>-16800</v>
      </c>
    </row>
    <row r="8" spans="1:8" x14ac:dyDescent="0.25">
      <c r="A8" s="16" t="s">
        <v>35</v>
      </c>
      <c r="B8" s="9">
        <v>519.70000000000005</v>
      </c>
      <c r="C8" s="10">
        <v>45414</v>
      </c>
      <c r="D8" s="10">
        <v>45386</v>
      </c>
      <c r="E8" s="10"/>
      <c r="F8" s="10"/>
      <c r="G8" s="1">
        <f t="shared" si="0"/>
        <v>-28</v>
      </c>
      <c r="H8" s="9">
        <f t="shared" si="1"/>
        <v>-14551.6</v>
      </c>
    </row>
    <row r="9" spans="1:8" x14ac:dyDescent="0.25">
      <c r="A9" s="16" t="s">
        <v>36</v>
      </c>
      <c r="B9" s="9">
        <v>3375</v>
      </c>
      <c r="C9" s="10">
        <v>45414</v>
      </c>
      <c r="D9" s="10">
        <v>45386</v>
      </c>
      <c r="E9" s="10"/>
      <c r="F9" s="10"/>
      <c r="G9" s="1">
        <f t="shared" si="0"/>
        <v>-28</v>
      </c>
      <c r="H9" s="9">
        <f t="shared" si="1"/>
        <v>-94500</v>
      </c>
    </row>
    <row r="10" spans="1:8" x14ac:dyDescent="0.25">
      <c r="A10" s="16" t="s">
        <v>37</v>
      </c>
      <c r="B10" s="9">
        <v>3590.99</v>
      </c>
      <c r="C10" s="10">
        <v>45416</v>
      </c>
      <c r="D10" s="10">
        <v>45386</v>
      </c>
      <c r="E10" s="10"/>
      <c r="F10" s="10"/>
      <c r="G10" s="1">
        <f t="shared" si="0"/>
        <v>-30</v>
      </c>
      <c r="H10" s="9">
        <f t="shared" si="1"/>
        <v>-107729.7</v>
      </c>
    </row>
    <row r="11" spans="1:8" x14ac:dyDescent="0.25">
      <c r="A11" s="16" t="s">
        <v>38</v>
      </c>
      <c r="B11" s="9">
        <v>9.98</v>
      </c>
      <c r="C11" s="10">
        <v>45417</v>
      </c>
      <c r="D11" s="10">
        <v>45399</v>
      </c>
      <c r="E11" s="10"/>
      <c r="F11" s="10"/>
      <c r="G11" s="1">
        <f t="shared" si="0"/>
        <v>-18</v>
      </c>
      <c r="H11" s="9">
        <f t="shared" si="1"/>
        <v>-179.64</v>
      </c>
    </row>
    <row r="12" spans="1:8" x14ac:dyDescent="0.25">
      <c r="A12" s="16" t="s">
        <v>39</v>
      </c>
      <c r="B12" s="9">
        <v>60.77</v>
      </c>
      <c r="C12" s="10">
        <v>45427</v>
      </c>
      <c r="D12" s="10">
        <v>45399</v>
      </c>
      <c r="E12" s="10"/>
      <c r="F12" s="10"/>
      <c r="G12" s="1">
        <f t="shared" si="0"/>
        <v>-28</v>
      </c>
      <c r="H12" s="9">
        <f t="shared" si="1"/>
        <v>-1701.56</v>
      </c>
    </row>
    <row r="13" spans="1:8" x14ac:dyDescent="0.25">
      <c r="A13" s="16" t="s">
        <v>40</v>
      </c>
      <c r="B13" s="9">
        <v>2468.08</v>
      </c>
      <c r="C13" s="10">
        <v>45417</v>
      </c>
      <c r="D13" s="10">
        <v>45399</v>
      </c>
      <c r="E13" s="10"/>
      <c r="F13" s="10"/>
      <c r="G13" s="1">
        <f t="shared" si="0"/>
        <v>-18</v>
      </c>
      <c r="H13" s="9">
        <f t="shared" si="1"/>
        <v>-44425.440000000002</v>
      </c>
    </row>
    <row r="14" spans="1:8" x14ac:dyDescent="0.25">
      <c r="A14" s="16" t="s">
        <v>41</v>
      </c>
      <c r="B14" s="9">
        <v>78</v>
      </c>
      <c r="C14" s="10">
        <v>45427</v>
      </c>
      <c r="D14" s="10">
        <v>45399</v>
      </c>
      <c r="E14" s="10"/>
      <c r="F14" s="10"/>
      <c r="G14" s="1">
        <f t="shared" si="0"/>
        <v>-28</v>
      </c>
      <c r="H14" s="9">
        <f t="shared" si="1"/>
        <v>-2184</v>
      </c>
    </row>
    <row r="15" spans="1:8" x14ac:dyDescent="0.25">
      <c r="A15" s="16" t="s">
        <v>42</v>
      </c>
      <c r="B15" s="9">
        <v>1260</v>
      </c>
      <c r="C15" s="10">
        <v>45427</v>
      </c>
      <c r="D15" s="10">
        <v>45399</v>
      </c>
      <c r="E15" s="10"/>
      <c r="F15" s="10"/>
      <c r="G15" s="1">
        <f t="shared" si="0"/>
        <v>-28</v>
      </c>
      <c r="H15" s="9">
        <f t="shared" si="1"/>
        <v>-35280</v>
      </c>
    </row>
    <row r="16" spans="1:8" x14ac:dyDescent="0.25">
      <c r="A16" s="16" t="s">
        <v>43</v>
      </c>
      <c r="B16" s="9">
        <v>1921.93</v>
      </c>
      <c r="C16" s="10">
        <v>45444</v>
      </c>
      <c r="D16" s="10">
        <v>45422</v>
      </c>
      <c r="E16" s="10"/>
      <c r="F16" s="10"/>
      <c r="G16" s="1">
        <f t="shared" si="0"/>
        <v>-22</v>
      </c>
      <c r="H16" s="9">
        <f t="shared" si="1"/>
        <v>-42282.46</v>
      </c>
    </row>
    <row r="17" spans="1:8" x14ac:dyDescent="0.25">
      <c r="A17" s="16" t="s">
        <v>44</v>
      </c>
      <c r="B17" s="9">
        <v>8.3000000000000007</v>
      </c>
      <c r="C17" s="10">
        <v>45449</v>
      </c>
      <c r="D17" s="10">
        <v>45422</v>
      </c>
      <c r="E17" s="10"/>
      <c r="F17" s="10"/>
      <c r="G17" s="1">
        <f t="shared" si="0"/>
        <v>-27</v>
      </c>
      <c r="H17" s="9">
        <f t="shared" si="1"/>
        <v>-224.1</v>
      </c>
    </row>
    <row r="18" spans="1:8" x14ac:dyDescent="0.25">
      <c r="A18" s="16" t="s">
        <v>45</v>
      </c>
      <c r="B18" s="9">
        <v>1485</v>
      </c>
      <c r="C18" s="10">
        <v>45444</v>
      </c>
      <c r="D18" s="10">
        <v>45422</v>
      </c>
      <c r="E18" s="10"/>
      <c r="F18" s="10"/>
      <c r="G18" s="1">
        <f t="shared" si="0"/>
        <v>-22</v>
      </c>
      <c r="H18" s="9">
        <f t="shared" si="1"/>
        <v>-32670</v>
      </c>
    </row>
    <row r="19" spans="1:8" x14ac:dyDescent="0.25">
      <c r="A19" s="16" t="s">
        <v>46</v>
      </c>
      <c r="B19" s="9">
        <v>744.88</v>
      </c>
      <c r="C19" s="10">
        <v>45444</v>
      </c>
      <c r="D19" s="10">
        <v>45422</v>
      </c>
      <c r="E19" s="10"/>
      <c r="F19" s="10"/>
      <c r="G19" s="1">
        <f t="shared" si="0"/>
        <v>-22</v>
      </c>
      <c r="H19" s="9">
        <f t="shared" si="1"/>
        <v>-16387.36</v>
      </c>
    </row>
    <row r="20" spans="1:8" x14ac:dyDescent="0.25">
      <c r="A20" s="16" t="s">
        <v>47</v>
      </c>
      <c r="B20" s="9">
        <v>80</v>
      </c>
      <c r="C20" s="10">
        <v>45449</v>
      </c>
      <c r="D20" s="10">
        <v>45422</v>
      </c>
      <c r="E20" s="10"/>
      <c r="F20" s="10"/>
      <c r="G20" s="1">
        <f t="shared" si="0"/>
        <v>-27</v>
      </c>
      <c r="H20" s="9">
        <f t="shared" si="1"/>
        <v>-2160</v>
      </c>
    </row>
    <row r="21" spans="1:8" x14ac:dyDescent="0.25">
      <c r="A21" s="16" t="s">
        <v>48</v>
      </c>
      <c r="B21" s="9">
        <v>363.64</v>
      </c>
      <c r="C21" s="10">
        <v>45416</v>
      </c>
      <c r="D21" s="10">
        <v>45422</v>
      </c>
      <c r="E21" s="10"/>
      <c r="F21" s="10"/>
      <c r="G21" s="1">
        <f t="shared" si="0"/>
        <v>6</v>
      </c>
      <c r="H21" s="9">
        <f t="shared" si="1"/>
        <v>2181.84</v>
      </c>
    </row>
    <row r="22" spans="1:8" x14ac:dyDescent="0.25">
      <c r="A22" s="16" t="s">
        <v>49</v>
      </c>
      <c r="B22" s="9">
        <v>98</v>
      </c>
      <c r="C22" s="10">
        <v>45449</v>
      </c>
      <c r="D22" s="10">
        <v>45422</v>
      </c>
      <c r="E22" s="10"/>
      <c r="F22" s="10"/>
      <c r="G22" s="1">
        <f t="shared" si="0"/>
        <v>-27</v>
      </c>
      <c r="H22" s="9">
        <f t="shared" si="1"/>
        <v>-2646</v>
      </c>
    </row>
    <row r="23" spans="1:8" x14ac:dyDescent="0.25">
      <c r="A23" s="16" t="s">
        <v>50</v>
      </c>
      <c r="B23" s="9">
        <v>1450</v>
      </c>
      <c r="C23" s="10">
        <v>45449</v>
      </c>
      <c r="D23" s="10">
        <v>45422</v>
      </c>
      <c r="E23" s="10"/>
      <c r="F23" s="10"/>
      <c r="G23" s="1">
        <f t="shared" si="0"/>
        <v>-27</v>
      </c>
      <c r="H23" s="9">
        <f t="shared" si="1"/>
        <v>-39150</v>
      </c>
    </row>
    <row r="24" spans="1:8" x14ac:dyDescent="0.25">
      <c r="A24" s="16" t="s">
        <v>51</v>
      </c>
      <c r="B24" s="9">
        <v>128.47</v>
      </c>
      <c r="C24" s="10">
        <v>45456</v>
      </c>
      <c r="D24" s="10">
        <v>45426</v>
      </c>
      <c r="E24" s="10"/>
      <c r="F24" s="10"/>
      <c r="G24" s="1">
        <f t="shared" si="0"/>
        <v>-30</v>
      </c>
      <c r="H24" s="9">
        <f t="shared" si="1"/>
        <v>-3854.1</v>
      </c>
    </row>
    <row r="25" spans="1:8" x14ac:dyDescent="0.25">
      <c r="A25" s="16" t="s">
        <v>52</v>
      </c>
      <c r="B25" s="9">
        <v>468</v>
      </c>
      <c r="C25" s="10">
        <v>45456</v>
      </c>
      <c r="D25" s="10">
        <v>45427</v>
      </c>
      <c r="E25" s="10"/>
      <c r="F25" s="10"/>
      <c r="G25" s="1">
        <f t="shared" si="0"/>
        <v>-29</v>
      </c>
      <c r="H25" s="9">
        <f t="shared" si="1"/>
        <v>-13572</v>
      </c>
    </row>
    <row r="26" spans="1:8" x14ac:dyDescent="0.25">
      <c r="A26" s="16" t="s">
        <v>53</v>
      </c>
      <c r="B26" s="9">
        <v>60</v>
      </c>
      <c r="C26" s="10">
        <v>45456</v>
      </c>
      <c r="D26" s="10">
        <v>45427</v>
      </c>
      <c r="E26" s="10"/>
      <c r="F26" s="10"/>
      <c r="G26" s="1">
        <f t="shared" si="0"/>
        <v>-29</v>
      </c>
      <c r="H26" s="9">
        <f t="shared" si="1"/>
        <v>-1740</v>
      </c>
    </row>
    <row r="27" spans="1:8" x14ac:dyDescent="0.25">
      <c r="A27" s="16" t="s">
        <v>54</v>
      </c>
      <c r="B27" s="9">
        <v>463.64</v>
      </c>
      <c r="C27" s="10">
        <v>45444</v>
      </c>
      <c r="D27" s="10">
        <v>45443</v>
      </c>
      <c r="E27" s="10"/>
      <c r="F27" s="10"/>
      <c r="G27" s="1">
        <f t="shared" si="0"/>
        <v>-1</v>
      </c>
      <c r="H27" s="9">
        <f t="shared" si="1"/>
        <v>-463.64</v>
      </c>
    </row>
    <row r="28" spans="1:8" x14ac:dyDescent="0.25">
      <c r="A28" s="16" t="s">
        <v>55</v>
      </c>
      <c r="B28" s="9">
        <v>1090</v>
      </c>
      <c r="C28" s="10">
        <v>45470</v>
      </c>
      <c r="D28" s="10">
        <v>45443</v>
      </c>
      <c r="E28" s="10"/>
      <c r="F28" s="10"/>
      <c r="G28" s="1">
        <f t="shared" si="0"/>
        <v>-27</v>
      </c>
      <c r="H28" s="9">
        <f t="shared" si="1"/>
        <v>-29430</v>
      </c>
    </row>
    <row r="29" spans="1:8" x14ac:dyDescent="0.25">
      <c r="A29" s="16" t="s">
        <v>56</v>
      </c>
      <c r="B29" s="9">
        <v>881.82</v>
      </c>
      <c r="C29" s="10">
        <v>45470</v>
      </c>
      <c r="D29" s="10">
        <v>45443</v>
      </c>
      <c r="E29" s="10"/>
      <c r="F29" s="10"/>
      <c r="G29" s="1">
        <f t="shared" si="0"/>
        <v>-27</v>
      </c>
      <c r="H29" s="9">
        <f t="shared" si="1"/>
        <v>-23809.14</v>
      </c>
    </row>
    <row r="30" spans="1:8" x14ac:dyDescent="0.25">
      <c r="A30" s="16" t="s">
        <v>57</v>
      </c>
      <c r="B30" s="9">
        <v>2400</v>
      </c>
      <c r="C30" s="10">
        <v>45470</v>
      </c>
      <c r="D30" s="10">
        <v>45443</v>
      </c>
      <c r="E30" s="10"/>
      <c r="F30" s="10"/>
      <c r="G30" s="1">
        <f t="shared" si="0"/>
        <v>-27</v>
      </c>
      <c r="H30" s="9">
        <f t="shared" si="1"/>
        <v>-64800</v>
      </c>
    </row>
    <row r="31" spans="1:8" x14ac:dyDescent="0.25">
      <c r="A31" s="16" t="s">
        <v>58</v>
      </c>
      <c r="B31" s="9">
        <v>860</v>
      </c>
      <c r="C31" s="10">
        <v>45470</v>
      </c>
      <c r="D31" s="10">
        <v>45443</v>
      </c>
      <c r="E31" s="10"/>
      <c r="F31" s="10"/>
      <c r="G31" s="1">
        <f t="shared" si="0"/>
        <v>-27</v>
      </c>
      <c r="H31" s="9">
        <f t="shared" si="1"/>
        <v>-23220</v>
      </c>
    </row>
    <row r="32" spans="1:8" x14ac:dyDescent="0.25">
      <c r="A32" s="16" t="s">
        <v>59</v>
      </c>
      <c r="B32" s="9">
        <v>227.26</v>
      </c>
      <c r="C32" s="10">
        <v>45483</v>
      </c>
      <c r="D32" s="10">
        <v>45457</v>
      </c>
      <c r="E32" s="10"/>
      <c r="F32" s="10"/>
      <c r="G32" s="1">
        <f t="shared" si="0"/>
        <v>-26</v>
      </c>
      <c r="H32" s="9">
        <f t="shared" si="1"/>
        <v>-5908.76</v>
      </c>
    </row>
    <row r="33" spans="1:8" x14ac:dyDescent="0.25">
      <c r="A33" s="16" t="s">
        <v>60</v>
      </c>
      <c r="B33" s="9">
        <v>9900</v>
      </c>
      <c r="C33" s="10">
        <v>45483</v>
      </c>
      <c r="D33" s="10">
        <v>45457</v>
      </c>
      <c r="E33" s="10"/>
      <c r="F33" s="10"/>
      <c r="G33" s="1">
        <f t="shared" si="0"/>
        <v>-26</v>
      </c>
      <c r="H33" s="9">
        <f t="shared" si="1"/>
        <v>-257400</v>
      </c>
    </row>
    <row r="34" spans="1:8" x14ac:dyDescent="0.25">
      <c r="A34" s="16" t="s">
        <v>61</v>
      </c>
      <c r="B34" s="9">
        <v>16531</v>
      </c>
      <c r="C34" s="10">
        <v>45473</v>
      </c>
      <c r="D34" s="10">
        <v>45457</v>
      </c>
      <c r="E34" s="10"/>
      <c r="F34" s="10"/>
      <c r="G34" s="1">
        <f t="shared" si="0"/>
        <v>-16</v>
      </c>
      <c r="H34" s="9">
        <f t="shared" si="1"/>
        <v>-264496</v>
      </c>
    </row>
    <row r="35" spans="1:8" x14ac:dyDescent="0.25">
      <c r="A35" s="16" t="s">
        <v>62</v>
      </c>
      <c r="B35" s="9">
        <v>2257</v>
      </c>
      <c r="C35" s="10">
        <v>45483</v>
      </c>
      <c r="D35" s="10">
        <v>45457</v>
      </c>
      <c r="E35" s="10"/>
      <c r="F35" s="10"/>
      <c r="G35" s="1">
        <f t="shared" si="0"/>
        <v>-26</v>
      </c>
      <c r="H35" s="9">
        <f t="shared" si="1"/>
        <v>-58682</v>
      </c>
    </row>
    <row r="36" spans="1:8" x14ac:dyDescent="0.25">
      <c r="A36" s="16" t="s">
        <v>63</v>
      </c>
      <c r="B36" s="9">
        <v>916</v>
      </c>
      <c r="C36" s="10">
        <v>45485</v>
      </c>
      <c r="D36" s="10">
        <v>45457</v>
      </c>
      <c r="E36" s="10"/>
      <c r="F36" s="10"/>
      <c r="G36" s="1">
        <f t="shared" si="0"/>
        <v>-28</v>
      </c>
      <c r="H36" s="9">
        <f t="shared" si="1"/>
        <v>-25648</v>
      </c>
    </row>
    <row r="37" spans="1:8" x14ac:dyDescent="0.25">
      <c r="A37" s="16" t="s">
        <v>64</v>
      </c>
      <c r="B37" s="9">
        <v>1250</v>
      </c>
      <c r="C37" s="10">
        <v>45483</v>
      </c>
      <c r="D37" s="10">
        <v>45457</v>
      </c>
      <c r="E37" s="10"/>
      <c r="F37" s="10"/>
      <c r="G37" s="1">
        <f t="shared" si="0"/>
        <v>-26</v>
      </c>
      <c r="H37" s="9">
        <f t="shared" si="1"/>
        <v>-32500</v>
      </c>
    </row>
    <row r="38" spans="1:8" x14ac:dyDescent="0.25">
      <c r="A38" s="16" t="s">
        <v>65</v>
      </c>
      <c r="B38" s="9">
        <v>191.21</v>
      </c>
      <c r="C38" s="10">
        <v>45487</v>
      </c>
      <c r="D38" s="10">
        <v>45462</v>
      </c>
      <c r="E38" s="10"/>
      <c r="F38" s="10"/>
      <c r="G38" s="1">
        <f t="shared" si="0"/>
        <v>-25</v>
      </c>
      <c r="H38" s="9">
        <f t="shared" si="1"/>
        <v>-4780.25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96188.82</v>
      </c>
      <c r="C1" s="31">
        <f>COUNTA(A4:A203)</f>
        <v>11</v>
      </c>
      <c r="G1" s="13">
        <f>IF(B1&lt;&gt;0,H1/B1,0)</f>
        <v>-16.97140800770817</v>
      </c>
      <c r="H1" s="12">
        <f>SUM(H4:H195)</f>
        <v>-1632459.7100000002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66</v>
      </c>
      <c r="B4" s="9">
        <v>525</v>
      </c>
      <c r="C4" s="10">
        <v>45511</v>
      </c>
      <c r="D4" s="10">
        <v>45485</v>
      </c>
      <c r="E4" s="10"/>
      <c r="F4" s="10"/>
      <c r="G4" s="1">
        <f>D4-C4-(F4-E4)</f>
        <v>-26</v>
      </c>
      <c r="H4" s="9">
        <f>B4*G4</f>
        <v>-13650</v>
      </c>
    </row>
    <row r="5" spans="1:8" x14ac:dyDescent="0.25">
      <c r="A5" s="16" t="s">
        <v>67</v>
      </c>
      <c r="B5" s="9">
        <v>51556.800000000003</v>
      </c>
      <c r="C5" s="10">
        <v>45515</v>
      </c>
      <c r="D5" s="10">
        <v>45485</v>
      </c>
      <c r="E5" s="10"/>
      <c r="F5" s="10"/>
      <c r="G5" s="1">
        <f t="shared" ref="G5:G68" si="0">D5-C5-(F5-E5)</f>
        <v>-30</v>
      </c>
      <c r="H5" s="9">
        <f t="shared" ref="H5:H68" si="1">B5*G5</f>
        <v>-1546704</v>
      </c>
    </row>
    <row r="6" spans="1:8" x14ac:dyDescent="0.25">
      <c r="A6" s="16" t="s">
        <v>68</v>
      </c>
      <c r="B6" s="9">
        <v>13.51</v>
      </c>
      <c r="C6" s="10">
        <v>45515</v>
      </c>
      <c r="D6" s="10">
        <v>45485</v>
      </c>
      <c r="E6" s="10"/>
      <c r="F6" s="10"/>
      <c r="G6" s="1">
        <f t="shared" si="0"/>
        <v>-30</v>
      </c>
      <c r="H6" s="9">
        <f t="shared" si="1"/>
        <v>-405.3</v>
      </c>
    </row>
    <row r="7" spans="1:8" x14ac:dyDescent="0.25">
      <c r="A7" s="16" t="s">
        <v>69</v>
      </c>
      <c r="B7" s="9">
        <v>5461.2</v>
      </c>
      <c r="C7" s="10">
        <v>45463</v>
      </c>
      <c r="D7" s="10">
        <v>45485</v>
      </c>
      <c r="E7" s="10"/>
      <c r="F7" s="10"/>
      <c r="G7" s="1">
        <f t="shared" si="0"/>
        <v>22</v>
      </c>
      <c r="H7" s="9">
        <f t="shared" si="1"/>
        <v>120146.4</v>
      </c>
    </row>
    <row r="8" spans="1:8" x14ac:dyDescent="0.25">
      <c r="A8" s="16" t="s">
        <v>70</v>
      </c>
      <c r="B8" s="9">
        <v>10711.54</v>
      </c>
      <c r="C8" s="10">
        <v>45463</v>
      </c>
      <c r="D8" s="10">
        <v>45485</v>
      </c>
      <c r="E8" s="10"/>
      <c r="F8" s="10"/>
      <c r="G8" s="1">
        <f t="shared" si="0"/>
        <v>22</v>
      </c>
      <c r="H8" s="9">
        <f t="shared" si="1"/>
        <v>235653.88</v>
      </c>
    </row>
    <row r="9" spans="1:8" x14ac:dyDescent="0.25">
      <c r="A9" s="16" t="s">
        <v>71</v>
      </c>
      <c r="B9" s="9">
        <v>9996</v>
      </c>
      <c r="C9" s="10">
        <v>45515</v>
      </c>
      <c r="D9" s="10">
        <v>45485</v>
      </c>
      <c r="E9" s="10"/>
      <c r="F9" s="10"/>
      <c r="G9" s="1">
        <f t="shared" si="0"/>
        <v>-30</v>
      </c>
      <c r="H9" s="9">
        <f t="shared" si="1"/>
        <v>-299880</v>
      </c>
    </row>
    <row r="10" spans="1:8" x14ac:dyDescent="0.25">
      <c r="A10" s="16" t="s">
        <v>72</v>
      </c>
      <c r="B10" s="9">
        <v>9268.39</v>
      </c>
      <c r="C10" s="10">
        <v>45520</v>
      </c>
      <c r="D10" s="10">
        <v>45491</v>
      </c>
      <c r="E10" s="10"/>
      <c r="F10" s="10"/>
      <c r="G10" s="1">
        <f t="shared" si="0"/>
        <v>-29</v>
      </c>
      <c r="H10" s="9">
        <f t="shared" si="1"/>
        <v>-268783.31</v>
      </c>
    </row>
    <row r="11" spans="1:8" x14ac:dyDescent="0.25">
      <c r="A11" s="16" t="s">
        <v>73</v>
      </c>
      <c r="B11" s="9">
        <v>6410.06</v>
      </c>
      <c r="C11" s="10">
        <v>45504</v>
      </c>
      <c r="D11" s="10">
        <v>45533</v>
      </c>
      <c r="E11" s="10"/>
      <c r="F11" s="10"/>
      <c r="G11" s="1">
        <f t="shared" si="0"/>
        <v>29</v>
      </c>
      <c r="H11" s="9">
        <f t="shared" si="1"/>
        <v>185891.74</v>
      </c>
    </row>
    <row r="12" spans="1:8" x14ac:dyDescent="0.25">
      <c r="A12" s="16" t="s">
        <v>74</v>
      </c>
      <c r="B12" s="9">
        <v>16.440000000000001</v>
      </c>
      <c r="C12" s="10">
        <v>45541</v>
      </c>
      <c r="D12" s="10">
        <v>45533</v>
      </c>
      <c r="E12" s="10"/>
      <c r="F12" s="10"/>
      <c r="G12" s="1">
        <f t="shared" si="0"/>
        <v>-8</v>
      </c>
      <c r="H12" s="9">
        <f t="shared" si="1"/>
        <v>-131.52000000000001</v>
      </c>
    </row>
    <row r="13" spans="1:8" x14ac:dyDescent="0.25">
      <c r="A13" s="16" t="s">
        <v>75</v>
      </c>
      <c r="B13" s="9">
        <v>1485</v>
      </c>
      <c r="C13" s="10">
        <v>45553</v>
      </c>
      <c r="D13" s="10">
        <v>45533</v>
      </c>
      <c r="E13" s="10"/>
      <c r="F13" s="10"/>
      <c r="G13" s="1">
        <f t="shared" si="0"/>
        <v>-20</v>
      </c>
      <c r="H13" s="9">
        <f t="shared" si="1"/>
        <v>-29700</v>
      </c>
    </row>
    <row r="14" spans="1:8" x14ac:dyDescent="0.25">
      <c r="A14" s="16" t="s">
        <v>76</v>
      </c>
      <c r="B14" s="9">
        <v>744.88</v>
      </c>
      <c r="C14" s="10">
        <v>45553</v>
      </c>
      <c r="D14" s="10">
        <v>45533</v>
      </c>
      <c r="E14" s="10"/>
      <c r="F14" s="10"/>
      <c r="G14" s="1">
        <f t="shared" si="0"/>
        <v>-20</v>
      </c>
      <c r="H14" s="9">
        <f t="shared" si="1"/>
        <v>-14897.6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4598.9400000000005</v>
      </c>
      <c r="C1" s="31">
        <f>COUNTA(A4:A203)</f>
        <v>6</v>
      </c>
      <c r="G1" s="13">
        <f>IF(B1&lt;&gt;0,H1/B1,0)</f>
        <v>-31.059287574962926</v>
      </c>
      <c r="H1" s="12">
        <f>SUM(H4:H195)</f>
        <v>-142839.79999999999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77</v>
      </c>
      <c r="B4" s="9">
        <v>225</v>
      </c>
      <c r="C4" s="10">
        <v>45639</v>
      </c>
      <c r="D4" s="10">
        <v>45604</v>
      </c>
      <c r="E4" s="10"/>
      <c r="F4" s="10"/>
      <c r="G4" s="1">
        <f>D4-C4-(F4-E4)</f>
        <v>-35</v>
      </c>
      <c r="H4" s="9">
        <f>B4*G4</f>
        <v>-7875</v>
      </c>
    </row>
    <row r="5" spans="1:8" x14ac:dyDescent="0.25">
      <c r="A5" s="16" t="s">
        <v>78</v>
      </c>
      <c r="B5" s="9">
        <v>6.75</v>
      </c>
      <c r="C5" s="10">
        <v>45639</v>
      </c>
      <c r="D5" s="10">
        <v>45604</v>
      </c>
      <c r="E5" s="10"/>
      <c r="F5" s="10"/>
      <c r="G5" s="1">
        <f t="shared" ref="G5:G68" si="0">D5-C5-(F5-E5)</f>
        <v>-35</v>
      </c>
      <c r="H5" s="9">
        <f t="shared" ref="H5:H68" si="1">B5*G5</f>
        <v>-236.25</v>
      </c>
    </row>
    <row r="6" spans="1:8" x14ac:dyDescent="0.25">
      <c r="A6" s="16" t="s">
        <v>79</v>
      </c>
      <c r="B6" s="9">
        <v>325</v>
      </c>
      <c r="C6" s="10">
        <v>45639</v>
      </c>
      <c r="D6" s="10">
        <v>45604</v>
      </c>
      <c r="E6" s="10"/>
      <c r="F6" s="10"/>
      <c r="G6" s="1">
        <f t="shared" si="0"/>
        <v>-35</v>
      </c>
      <c r="H6" s="9">
        <f t="shared" si="1"/>
        <v>-11375</v>
      </c>
    </row>
    <row r="7" spans="1:8" x14ac:dyDescent="0.25">
      <c r="A7" s="16" t="s">
        <v>80</v>
      </c>
      <c r="B7" s="9">
        <v>1485</v>
      </c>
      <c r="C7" s="10">
        <v>45639</v>
      </c>
      <c r="D7" s="10">
        <v>45604</v>
      </c>
      <c r="E7" s="10"/>
      <c r="F7" s="10"/>
      <c r="G7" s="1">
        <f t="shared" si="0"/>
        <v>-35</v>
      </c>
      <c r="H7" s="9">
        <f t="shared" si="1"/>
        <v>-51975</v>
      </c>
    </row>
    <row r="8" spans="1:8" x14ac:dyDescent="0.25">
      <c r="A8" s="16" t="s">
        <v>81</v>
      </c>
      <c r="B8" s="9">
        <v>744.88</v>
      </c>
      <c r="C8" s="10">
        <v>45639</v>
      </c>
      <c r="D8" s="10">
        <v>45604</v>
      </c>
      <c r="E8" s="10"/>
      <c r="F8" s="10"/>
      <c r="G8" s="1">
        <f t="shared" si="0"/>
        <v>-35</v>
      </c>
      <c r="H8" s="9">
        <f t="shared" si="1"/>
        <v>-26070.799999999999</v>
      </c>
    </row>
    <row r="9" spans="1:8" x14ac:dyDescent="0.25">
      <c r="A9" s="16" t="s">
        <v>82</v>
      </c>
      <c r="B9" s="9">
        <v>1812.31</v>
      </c>
      <c r="C9" s="10">
        <v>45639</v>
      </c>
      <c r="D9" s="10">
        <v>45614</v>
      </c>
      <c r="E9" s="10"/>
      <c r="F9" s="10"/>
      <c r="G9" s="1">
        <f t="shared" si="0"/>
        <v>-25</v>
      </c>
      <c r="H9" s="9">
        <f t="shared" si="1"/>
        <v>-45307.75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PC2</cp:lastModifiedBy>
  <cp:lastPrinted>2024-11-26T09:14:55Z</cp:lastPrinted>
  <dcterms:created xsi:type="dcterms:W3CDTF">2006-09-16T00:00:00Z</dcterms:created>
  <dcterms:modified xsi:type="dcterms:W3CDTF">2024-11-26T09:15:16Z</dcterms:modified>
</cp:coreProperties>
</file>